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4節_中級練習問題\"/>
    </mc:Choice>
  </mc:AlternateContent>
  <xr:revisionPtr revIDLastSave="0" documentId="13_ncr:1_{54A2EEB9-29CA-42C0-B560-154E40D4AD4D}" xr6:coauthVersionLast="47" xr6:coauthVersionMax="47" xr10:uidLastSave="{00000000-0000-0000-0000-000000000000}"/>
  <bookViews>
    <workbookView xWindow="-110" yWindow="-110" windowWidth="19420" windowHeight="10420" activeTab="2" xr2:uid="{F7E5D18D-0034-4417-BC17-F6B01DDDF592}"/>
  </bookViews>
  <sheets>
    <sheet name="商品コード表" sheetId="4" r:id="rId1"/>
    <sheet name="売上集計表" sheetId="3" r:id="rId2"/>
    <sheet name="報告書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7" i="1"/>
  <c r="D16" i="1"/>
  <c r="D15" i="1"/>
  <c r="D14" i="1"/>
  <c r="D13" i="1"/>
  <c r="D12" i="1"/>
  <c r="D11" i="1"/>
  <c r="D10" i="1"/>
  <c r="D9" i="1"/>
  <c r="D8" i="1"/>
  <c r="D7" i="1"/>
  <c r="D6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E6" i="1"/>
  <c r="B23" i="1" s="1"/>
  <c r="E7" i="1"/>
  <c r="E8" i="1"/>
  <c r="E9" i="1"/>
  <c r="E10" i="1"/>
  <c r="E11" i="1"/>
  <c r="E12" i="1"/>
  <c r="E13" i="1"/>
  <c r="E14" i="1"/>
  <c r="E15" i="1"/>
  <c r="B24" i="1"/>
  <c r="E16" i="1"/>
  <c r="E17" i="1"/>
  <c r="E18" i="1"/>
  <c r="F23" i="1"/>
  <c r="F24" i="1"/>
  <c r="F25" i="1"/>
  <c r="F26" i="1"/>
  <c r="F27" i="1"/>
  <c r="F28" i="1"/>
  <c r="F29" i="1"/>
  <c r="F18" i="1" l="1"/>
  <c r="F14" i="1"/>
  <c r="F9" i="1"/>
  <c r="F8" i="1"/>
  <c r="F13" i="1"/>
  <c r="F11" i="1"/>
  <c r="F16" i="1"/>
  <c r="C25" i="1" s="1"/>
  <c r="F10" i="1"/>
  <c r="F7" i="1"/>
  <c r="F15" i="1"/>
  <c r="C24" i="1" s="1"/>
  <c r="F12" i="1"/>
  <c r="F6" i="1"/>
  <c r="F17" i="1"/>
  <c r="C23" i="1"/>
  <c r="B25" i="1"/>
  <c r="E19" i="1"/>
  <c r="F19" i="1" l="1"/>
</calcChain>
</file>

<file path=xl/sharedStrings.xml><?xml version="1.0" encoding="utf-8"?>
<sst xmlns="http://schemas.openxmlformats.org/spreadsheetml/2006/main" count="199" uniqueCount="58">
  <si>
    <t>日</t>
  </si>
  <si>
    <t>土</t>
  </si>
  <si>
    <t>金</t>
  </si>
  <si>
    <t>木</t>
  </si>
  <si>
    <t>水</t>
  </si>
  <si>
    <t>オーディオ機器</t>
  </si>
  <si>
    <t>火</t>
    <rPh sb="0" eb="1">
      <t>ヒ</t>
    </rPh>
    <phoneticPr fontId="2"/>
  </si>
  <si>
    <t>PC・周辺機器</t>
  </si>
  <si>
    <t>月</t>
    <rPh sb="0" eb="1">
      <t>ゲツ</t>
    </rPh>
    <phoneticPr fontId="2"/>
  </si>
  <si>
    <t>生活家電</t>
    <rPh sb="0" eb="4">
      <t>セイカツカデン</t>
    </rPh>
    <phoneticPr fontId="2"/>
  </si>
  <si>
    <t>購入者数</t>
    <rPh sb="0" eb="4">
      <t>コウニュウシャスウ</t>
    </rPh>
    <phoneticPr fontId="2"/>
  </si>
  <si>
    <t>曜日</t>
    <rPh sb="0" eb="2">
      <t>ヨウビ</t>
    </rPh>
    <phoneticPr fontId="2"/>
  </si>
  <si>
    <t>売上金額</t>
    <rPh sb="0" eb="4">
      <t>ウリアゲキンガク</t>
    </rPh>
    <phoneticPr fontId="2"/>
  </si>
  <si>
    <t>販売数</t>
    <rPh sb="0" eb="3">
      <t>ハンバイスウ</t>
    </rPh>
    <phoneticPr fontId="2"/>
  </si>
  <si>
    <t>分類</t>
    <rPh sb="0" eb="2">
      <t>ブンルイ</t>
    </rPh>
    <phoneticPr fontId="2"/>
  </si>
  <si>
    <t>３．曜日別集計</t>
    <rPh sb="2" eb="4">
      <t>ヨウビ</t>
    </rPh>
    <rPh sb="4" eb="5">
      <t>ベツ</t>
    </rPh>
    <rPh sb="5" eb="7">
      <t>シュウケイ</t>
    </rPh>
    <phoneticPr fontId="2"/>
  </si>
  <si>
    <t>２．分類別集計</t>
    <rPh sb="2" eb="4">
      <t>ブンルイ</t>
    </rPh>
    <rPh sb="4" eb="5">
      <t>ベツ</t>
    </rPh>
    <rPh sb="5" eb="7">
      <t>シュウケイ</t>
    </rPh>
    <phoneticPr fontId="2"/>
  </si>
  <si>
    <t>合計</t>
    <rPh sb="0" eb="2">
      <t>ゴウケイ</t>
    </rPh>
    <phoneticPr fontId="2"/>
  </si>
  <si>
    <t>AU-3</t>
    <phoneticPr fontId="2"/>
  </si>
  <si>
    <t>AU-2</t>
    <phoneticPr fontId="2"/>
  </si>
  <si>
    <t>AU-1</t>
    <phoneticPr fontId="2"/>
  </si>
  <si>
    <t>PC-3</t>
    <phoneticPr fontId="2"/>
  </si>
  <si>
    <t>PC-2</t>
    <phoneticPr fontId="2"/>
  </si>
  <si>
    <t>PC-1</t>
    <phoneticPr fontId="2"/>
  </si>
  <si>
    <t>RI-1</t>
    <phoneticPr fontId="2"/>
  </si>
  <si>
    <t>MI-1</t>
    <phoneticPr fontId="2"/>
  </si>
  <si>
    <t>RE-1</t>
    <phoneticPr fontId="2"/>
  </si>
  <si>
    <t>WA-2</t>
    <phoneticPr fontId="2"/>
  </si>
  <si>
    <t>WA-1</t>
    <phoneticPr fontId="2"/>
  </si>
  <si>
    <t>CL-2</t>
    <phoneticPr fontId="2"/>
  </si>
  <si>
    <t>CL-1</t>
    <phoneticPr fontId="2"/>
  </si>
  <si>
    <t>単価</t>
    <rPh sb="0" eb="2">
      <t>タンカ</t>
    </rPh>
    <phoneticPr fontId="2"/>
  </si>
  <si>
    <t>商品名</t>
    <rPh sb="0" eb="3">
      <t>ショウヒンメイ</t>
    </rPh>
    <phoneticPr fontId="2"/>
  </si>
  <si>
    <t>商品コード</t>
    <rPh sb="0" eb="2">
      <t>ショウヒン</t>
    </rPh>
    <phoneticPr fontId="2"/>
  </si>
  <si>
    <t>１．３月の売上集計</t>
    <rPh sb="3" eb="4">
      <t>ガツ</t>
    </rPh>
    <rPh sb="5" eb="9">
      <t>ウリアゲシュウケイ</t>
    </rPh>
    <phoneticPr fontId="2"/>
  </si>
  <si>
    <t>３月の売上集計結果とその分析</t>
    <rPh sb="1" eb="2">
      <t>ガツ</t>
    </rPh>
    <rPh sb="3" eb="5">
      <t>ウリアゲ</t>
    </rPh>
    <rPh sb="5" eb="7">
      <t>シュウケイ</t>
    </rPh>
    <rPh sb="7" eb="9">
      <t>ケッカ</t>
    </rPh>
    <rPh sb="12" eb="14">
      <t>ブンセキ</t>
    </rPh>
    <phoneticPr fontId="2"/>
  </si>
  <si>
    <t>火</t>
  </si>
  <si>
    <t>月</t>
  </si>
  <si>
    <t>土</t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</si>
  <si>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</si>
  <si>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</si>
  <si>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売上集計表</t>
    <rPh sb="0" eb="4">
      <t>ウリアゲシュウケイ</t>
    </rPh>
    <rPh sb="4" eb="5">
      <t>ヒョウ</t>
    </rPh>
    <phoneticPr fontId="2"/>
  </si>
  <si>
    <t>オーディオ機器</t>
    <rPh sb="5" eb="7">
      <t>キキ</t>
    </rPh>
    <phoneticPr fontId="2"/>
  </si>
  <si>
    <t>ラジオ</t>
    <phoneticPr fontId="2"/>
  </si>
  <si>
    <t>電子ピアノ</t>
    <rPh sb="0" eb="2">
      <t>デンシ</t>
    </rPh>
    <phoneticPr fontId="2"/>
  </si>
  <si>
    <t>ワイヤレスイヤホン</t>
    <phoneticPr fontId="2"/>
  </si>
  <si>
    <t>PC・周辺機器</t>
    <rPh sb="3" eb="7">
      <t>シュウヘンキキ</t>
    </rPh>
    <phoneticPr fontId="2"/>
  </si>
  <si>
    <t>SSD</t>
    <phoneticPr fontId="2"/>
  </si>
  <si>
    <t>デスクトップ型PC</t>
    <rPh sb="6" eb="7">
      <t>ガタ</t>
    </rPh>
    <phoneticPr fontId="2"/>
  </si>
  <si>
    <t>ノート型PC</t>
    <rPh sb="3" eb="4">
      <t>ガタ</t>
    </rPh>
    <phoneticPr fontId="2"/>
  </si>
  <si>
    <t>炊飯器</t>
    <rPh sb="0" eb="3">
      <t>スイハンキ</t>
    </rPh>
    <phoneticPr fontId="2"/>
  </si>
  <si>
    <t>電子レンジ</t>
    <rPh sb="0" eb="2">
      <t>デンシ</t>
    </rPh>
    <phoneticPr fontId="2"/>
  </si>
  <si>
    <t>冷蔵庫</t>
    <rPh sb="0" eb="3">
      <t>レイゾウコ</t>
    </rPh>
    <phoneticPr fontId="2"/>
  </si>
  <si>
    <t>洗濯機ドラム式</t>
    <rPh sb="0" eb="3">
      <t>センタクキ</t>
    </rPh>
    <rPh sb="6" eb="7">
      <t>シキ</t>
    </rPh>
    <phoneticPr fontId="2"/>
  </si>
  <si>
    <t>洗濯機</t>
    <rPh sb="0" eb="3">
      <t>センタクキ</t>
    </rPh>
    <phoneticPr fontId="2"/>
  </si>
  <si>
    <t>コードレス掃除機</t>
    <rPh sb="5" eb="8">
      <t>ソウジキ</t>
    </rPh>
    <phoneticPr fontId="2"/>
  </si>
  <si>
    <t>掃除機</t>
    <rPh sb="0" eb="3">
      <t>ソウジキ</t>
    </rPh>
    <phoneticPr fontId="2"/>
  </si>
  <si>
    <t>商品コード表</t>
    <rPh sb="0" eb="2">
      <t>ショウヒン</t>
    </rPh>
    <rPh sb="5" eb="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</si>
</sst>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0" fontId="0" fillId="0" borderId="0" xfId="0" quotePrefix="1">
      <alignment vertical="center"/>
    </xf>
    <xf numFmtId="38" fontId="0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販売数と売上金額の比較（分類別）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報告書!$C$22</c:f>
              <c:strCache>
                <c:ptCount val="1"/>
                <c:pt idx="0">
                  <c:v>売上金額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報告書!$A$23:$A$25</c:f>
              <c:strCache>
                <c:ptCount val="3"/>
                <c:pt idx="0">
                  <c:v>生活家電</c:v>
                </c:pt>
                <c:pt idx="1">
                  <c:v>PC・周辺機器</c:v>
                </c:pt>
                <c:pt idx="2">
                  <c:v>オーディオ機器</c:v>
                </c:pt>
              </c:strCache>
            </c:strRef>
          </c:cat>
          <c:val>
            <c:numRef>
              <c:f>報告書!$C$23:$C$25</c:f>
              <c:numCache>
                <c:formatCode>#,##0_);[Red]\(#,##0\)</c:formatCode>
                <c:ptCount val="3"/>
                <c:pt idx="0">
                  <c:v>1883200</c:v>
                </c:pt>
                <c:pt idx="1">
                  <c:v>2049300.0000000005</c:v>
                </c:pt>
                <c:pt idx="2">
                  <c:v>586300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60D-B495-2685501C3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718008"/>
        <c:axId val="427717680"/>
      </c:barChart>
      <c:lineChart>
        <c:grouping val="standard"/>
        <c:varyColors val="0"/>
        <c:ser>
          <c:idx val="0"/>
          <c:order val="0"/>
          <c:tx>
            <c:strRef>
              <c:f>報告書!$B$22</c:f>
              <c:strCache>
                <c:ptCount val="1"/>
                <c:pt idx="0">
                  <c:v>販売数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</c:marker>
          <c:cat>
            <c:strRef>
              <c:f>報告書!$A$23:$A$25</c:f>
              <c:strCache>
                <c:ptCount val="3"/>
                <c:pt idx="0">
                  <c:v>生活家電</c:v>
                </c:pt>
                <c:pt idx="1">
                  <c:v>PC・周辺機器</c:v>
                </c:pt>
                <c:pt idx="2">
                  <c:v>オーディオ機器</c:v>
                </c:pt>
              </c:strCache>
            </c:strRef>
          </c:cat>
          <c:val>
            <c:numRef>
              <c:f>報告書!$B$23:$B$25</c:f>
              <c:numCache>
                <c:formatCode>General</c:formatCode>
                <c:ptCount val="3"/>
                <c:pt idx="0">
                  <c:v>46</c:v>
                </c:pt>
                <c:pt idx="1">
                  <c:v>18</c:v>
                </c:pt>
                <c:pt idx="2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84-460D-B495-2685501C3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513695"/>
        <c:axId val="1292060815"/>
      </c:lineChart>
      <c:valAx>
        <c:axId val="42771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売上金額（円）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718008"/>
        <c:crosses val="autoZero"/>
        <c:crossBetween val="between"/>
      </c:valAx>
      <c:catAx>
        <c:axId val="427718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717680"/>
        <c:crosses val="autoZero"/>
        <c:auto val="1"/>
        <c:lblAlgn val="ctr"/>
        <c:lblOffset val="100"/>
        <c:noMultiLvlLbl val="0"/>
      </c:catAx>
      <c:valAx>
        <c:axId val="1292060815"/>
        <c:scaling>
          <c:orientation val="minMax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1513695"/>
        <c:crosses val="max"/>
        <c:crossBetween val="between"/>
      </c:valAx>
      <c:catAx>
        <c:axId val="116151369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920608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3</xdr:col>
      <xdr:colOff>711200</xdr:colOff>
      <xdr:row>38</xdr:row>
      <xdr:rowOff>6350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ED53C65-F8EF-4448-9345-EF9A749990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B4620-042D-4AB6-96FF-47FF96B2254E}">
  <dimension ref="A1:D15"/>
  <sheetViews>
    <sheetView workbookViewId="0"/>
  </sheetViews>
  <sheetFormatPr defaultRowHeight="18" x14ac:dyDescent="0.55000000000000004"/>
  <cols>
    <col min="1" max="1" width="12.58203125" customWidth="1"/>
    <col min="2" max="2" width="18.58203125" customWidth="1"/>
    <col min="3" max="3" width="14.58203125" customWidth="1"/>
    <col min="4" max="4" width="8.58203125" customWidth="1"/>
  </cols>
  <sheetData>
    <row r="1" spans="1:4" x14ac:dyDescent="0.55000000000000004">
      <c r="A1" t="s">
        <v>57</v>
      </c>
    </row>
    <row r="2" spans="1:4" x14ac:dyDescent="0.55000000000000004">
      <c r="A2" s="6" t="s">
        <v>33</v>
      </c>
      <c r="B2" s="6" t="s">
        <v>32</v>
      </c>
      <c r="C2" s="6" t="s">
        <v>14</v>
      </c>
      <c r="D2" s="6" t="s">
        <v>31</v>
      </c>
    </row>
    <row r="3" spans="1:4" x14ac:dyDescent="0.55000000000000004">
      <c r="A3" s="2" t="s">
        <v>30</v>
      </c>
      <c r="B3" s="2" t="s">
        <v>56</v>
      </c>
      <c r="C3" s="2" t="s">
        <v>9</v>
      </c>
      <c r="D3" s="2">
        <v>32000</v>
      </c>
    </row>
    <row r="4" spans="1:4" x14ac:dyDescent="0.55000000000000004">
      <c r="A4" s="2" t="s">
        <v>29</v>
      </c>
      <c r="B4" s="2" t="s">
        <v>55</v>
      </c>
      <c r="C4" s="2" t="s">
        <v>9</v>
      </c>
      <c r="D4" s="2">
        <v>45000</v>
      </c>
    </row>
    <row r="5" spans="1:4" x14ac:dyDescent="0.55000000000000004">
      <c r="A5" s="2" t="s">
        <v>28</v>
      </c>
      <c r="B5" s="2" t="s">
        <v>54</v>
      </c>
      <c r="C5" s="2" t="s">
        <v>9</v>
      </c>
      <c r="D5" s="2">
        <v>98000</v>
      </c>
    </row>
    <row r="6" spans="1:4" x14ac:dyDescent="0.55000000000000004">
      <c r="A6" s="2" t="s">
        <v>27</v>
      </c>
      <c r="B6" s="2" t="s">
        <v>53</v>
      </c>
      <c r="C6" s="2" t="s">
        <v>9</v>
      </c>
      <c r="D6" s="2">
        <v>12000</v>
      </c>
    </row>
    <row r="7" spans="1:4" x14ac:dyDescent="0.55000000000000004">
      <c r="A7" s="2" t="s">
        <v>26</v>
      </c>
      <c r="B7" s="2" t="s">
        <v>52</v>
      </c>
      <c r="C7" s="2" t="s">
        <v>9</v>
      </c>
      <c r="D7" s="2">
        <v>25000</v>
      </c>
    </row>
    <row r="8" spans="1:4" x14ac:dyDescent="0.55000000000000004">
      <c r="A8" s="2" t="s">
        <v>25</v>
      </c>
      <c r="B8" s="2" t="s">
        <v>51</v>
      </c>
      <c r="C8" s="2" t="s">
        <v>9</v>
      </c>
      <c r="D8" s="2">
        <v>35000</v>
      </c>
    </row>
    <row r="9" spans="1:4" x14ac:dyDescent="0.55000000000000004">
      <c r="A9" s="2" t="s">
        <v>24</v>
      </c>
      <c r="B9" s="2" t="s">
        <v>50</v>
      </c>
      <c r="C9" s="2" t="s">
        <v>9</v>
      </c>
      <c r="D9" s="2">
        <v>45000</v>
      </c>
    </row>
    <row r="10" spans="1:4" x14ac:dyDescent="0.55000000000000004">
      <c r="A10" s="2" t="s">
        <v>23</v>
      </c>
      <c r="B10" s="2" t="s">
        <v>49</v>
      </c>
      <c r="C10" s="2" t="s">
        <v>46</v>
      </c>
      <c r="D10" s="2">
        <v>189000</v>
      </c>
    </row>
    <row r="11" spans="1:4" x14ac:dyDescent="0.55000000000000004">
      <c r="A11" s="2" t="s">
        <v>22</v>
      </c>
      <c r="B11" s="2" t="s">
        <v>48</v>
      </c>
      <c r="C11" s="2" t="s">
        <v>46</v>
      </c>
      <c r="D11" s="2">
        <v>168000</v>
      </c>
    </row>
    <row r="12" spans="1:4" x14ac:dyDescent="0.55000000000000004">
      <c r="A12" s="2" t="s">
        <v>21</v>
      </c>
      <c r="B12" s="2" t="s">
        <v>47</v>
      </c>
      <c r="C12" s="2" t="s">
        <v>46</v>
      </c>
      <c r="D12" s="2">
        <v>25000</v>
      </c>
    </row>
    <row r="13" spans="1:4" x14ac:dyDescent="0.55000000000000004">
      <c r="A13" s="2" t="s">
        <v>20</v>
      </c>
      <c r="B13" s="2" t="s">
        <v>45</v>
      </c>
      <c r="C13" s="2" t="s">
        <v>42</v>
      </c>
      <c r="D13" s="2">
        <v>12000</v>
      </c>
    </row>
    <row r="14" spans="1:4" x14ac:dyDescent="0.55000000000000004">
      <c r="A14" s="2" t="s">
        <v>19</v>
      </c>
      <c r="B14" s="2" t="s">
        <v>44</v>
      </c>
      <c r="C14" s="2" t="s">
        <v>42</v>
      </c>
      <c r="D14" s="2">
        <v>78000</v>
      </c>
    </row>
    <row r="15" spans="1:4" x14ac:dyDescent="0.55000000000000004">
      <c r="A15" s="2" t="s">
        <v>18</v>
      </c>
      <c r="B15" s="2" t="s">
        <v>43</v>
      </c>
      <c r="C15" s="2" t="s">
        <v>42</v>
      </c>
      <c r="D15" s="2">
        <v>8500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AE8E9-7F5A-4360-9BCF-72552116EC7C}">
  <dimension ref="A1:E57"/>
  <sheetViews>
    <sheetView workbookViewId="0"/>
  </sheetViews>
  <sheetFormatPr defaultRowHeight="18" x14ac:dyDescent="0.55000000000000004"/>
  <cols>
    <col min="1" max="3" width="5.58203125" customWidth="1"/>
    <col min="4" max="4" width="10.58203125" customWidth="1"/>
    <col min="5" max="5" width="7.58203125" customWidth="1"/>
  </cols>
  <sheetData>
    <row r="1" spans="1:5" x14ac:dyDescent="0.55000000000000004">
      <c r="A1" t="s">
        <v>41</v>
      </c>
    </row>
    <row r="2" spans="1:5" x14ac:dyDescent="0.55000000000000004">
      <c r="A2" s="3" t="s">
        <v>40</v>
      </c>
      <c r="B2" s="3" t="s">
        <v>39</v>
      </c>
      <c r="C2" s="3" t="s">
        <v>11</v>
      </c>
      <c r="D2" s="3" t="s">
        <v>33</v>
      </c>
      <c r="E2" s="3" t="s">
        <v>13</v>
      </c>
    </row>
    <row r="3" spans="1:5" x14ac:dyDescent="0.55000000000000004">
      <c r="A3" s="1">
        <v>3</v>
      </c>
      <c r="B3" s="1">
        <v>1</v>
      </c>
      <c r="C3" s="1" t="s">
        <v>37</v>
      </c>
      <c r="D3" s="1" t="s">
        <v>24</v>
      </c>
      <c r="E3" s="1">
        <v>1</v>
      </c>
    </row>
    <row r="4" spans="1:5" x14ac:dyDescent="0.55000000000000004">
      <c r="A4" s="1">
        <v>3</v>
      </c>
      <c r="B4" s="1">
        <v>1</v>
      </c>
      <c r="C4" s="1" t="s">
        <v>37</v>
      </c>
      <c r="D4" s="1" t="s">
        <v>18</v>
      </c>
      <c r="E4" s="1">
        <v>1</v>
      </c>
    </row>
    <row r="5" spans="1:5" x14ac:dyDescent="0.55000000000000004">
      <c r="A5" s="1">
        <v>3</v>
      </c>
      <c r="B5" s="1">
        <v>2</v>
      </c>
      <c r="C5" s="1" t="s">
        <v>36</v>
      </c>
      <c r="D5" s="1" t="s">
        <v>25</v>
      </c>
      <c r="E5" s="1">
        <v>1</v>
      </c>
    </row>
    <row r="6" spans="1:5" x14ac:dyDescent="0.55000000000000004">
      <c r="A6" s="1">
        <v>3</v>
      </c>
      <c r="B6" s="1">
        <v>3</v>
      </c>
      <c r="C6" s="1" t="s">
        <v>4</v>
      </c>
      <c r="D6" s="1" t="s">
        <v>21</v>
      </c>
      <c r="E6" s="1">
        <v>3</v>
      </c>
    </row>
    <row r="7" spans="1:5" x14ac:dyDescent="0.55000000000000004">
      <c r="A7" s="1">
        <v>3</v>
      </c>
      <c r="B7" s="1">
        <v>4</v>
      </c>
      <c r="C7" s="1" t="s">
        <v>3</v>
      </c>
      <c r="D7" s="1" t="s">
        <v>23</v>
      </c>
      <c r="E7" s="1">
        <v>3</v>
      </c>
    </row>
    <row r="8" spans="1:5" x14ac:dyDescent="0.55000000000000004">
      <c r="A8" s="1">
        <v>3</v>
      </c>
      <c r="B8" s="1">
        <v>5</v>
      </c>
      <c r="C8" s="1" t="s">
        <v>2</v>
      </c>
      <c r="D8" s="1" t="s">
        <v>26</v>
      </c>
      <c r="E8" s="1">
        <v>1</v>
      </c>
    </row>
    <row r="9" spans="1:5" x14ac:dyDescent="0.55000000000000004">
      <c r="A9" s="1">
        <v>3</v>
      </c>
      <c r="B9" s="1">
        <v>6</v>
      </c>
      <c r="C9" s="1" t="s">
        <v>1</v>
      </c>
      <c r="D9" s="1" t="s">
        <v>24</v>
      </c>
      <c r="E9" s="1">
        <v>2</v>
      </c>
    </row>
    <row r="10" spans="1:5" x14ac:dyDescent="0.55000000000000004">
      <c r="A10" s="1">
        <v>3</v>
      </c>
      <c r="B10" s="1">
        <v>6</v>
      </c>
      <c r="C10" s="1" t="s">
        <v>1</v>
      </c>
      <c r="D10" s="1" t="s">
        <v>27</v>
      </c>
      <c r="E10" s="1">
        <v>2</v>
      </c>
    </row>
    <row r="11" spans="1:5" x14ac:dyDescent="0.55000000000000004">
      <c r="A11" s="1">
        <v>3</v>
      </c>
      <c r="B11" s="1">
        <v>6</v>
      </c>
      <c r="C11" s="1" t="s">
        <v>1</v>
      </c>
      <c r="D11" s="1" t="s">
        <v>24</v>
      </c>
      <c r="E11" s="1">
        <v>2</v>
      </c>
    </row>
    <row r="12" spans="1:5" x14ac:dyDescent="0.55000000000000004">
      <c r="A12" s="1">
        <v>3</v>
      </c>
      <c r="B12" s="1">
        <v>6</v>
      </c>
      <c r="C12" s="1" t="s">
        <v>1</v>
      </c>
      <c r="D12" s="1" t="s">
        <v>30</v>
      </c>
      <c r="E12" s="1">
        <v>1</v>
      </c>
    </row>
    <row r="13" spans="1:5" x14ac:dyDescent="0.55000000000000004">
      <c r="A13" s="1">
        <v>3</v>
      </c>
      <c r="B13" s="1">
        <v>7</v>
      </c>
      <c r="C13" s="1" t="s">
        <v>0</v>
      </c>
      <c r="D13" s="1" t="s">
        <v>30</v>
      </c>
      <c r="E13" s="1">
        <v>2</v>
      </c>
    </row>
    <row r="14" spans="1:5" x14ac:dyDescent="0.55000000000000004">
      <c r="A14" s="1">
        <v>3</v>
      </c>
      <c r="B14" s="1">
        <v>7</v>
      </c>
      <c r="C14" s="1" t="s">
        <v>0</v>
      </c>
      <c r="D14" s="1" t="s">
        <v>25</v>
      </c>
      <c r="E14" s="1">
        <v>1</v>
      </c>
    </row>
    <row r="15" spans="1:5" x14ac:dyDescent="0.55000000000000004">
      <c r="A15" s="1">
        <v>3</v>
      </c>
      <c r="B15" s="1">
        <v>7</v>
      </c>
      <c r="C15" s="1" t="s">
        <v>0</v>
      </c>
      <c r="D15" s="1" t="s">
        <v>23</v>
      </c>
      <c r="E15" s="1">
        <v>2</v>
      </c>
    </row>
    <row r="16" spans="1:5" x14ac:dyDescent="0.55000000000000004">
      <c r="A16" s="1">
        <v>3</v>
      </c>
      <c r="B16" s="1">
        <v>7</v>
      </c>
      <c r="C16" s="1" t="s">
        <v>0</v>
      </c>
      <c r="D16" s="1" t="s">
        <v>21</v>
      </c>
      <c r="E16" s="1">
        <v>3</v>
      </c>
    </row>
    <row r="17" spans="1:5" x14ac:dyDescent="0.55000000000000004">
      <c r="A17" s="1">
        <v>3</v>
      </c>
      <c r="B17" s="1">
        <v>7</v>
      </c>
      <c r="C17" s="1" t="s">
        <v>0</v>
      </c>
      <c r="D17" s="1" t="s">
        <v>24</v>
      </c>
      <c r="E17" s="1">
        <v>1</v>
      </c>
    </row>
    <row r="18" spans="1:5" x14ac:dyDescent="0.55000000000000004">
      <c r="A18" s="1">
        <v>3</v>
      </c>
      <c r="B18" s="1">
        <v>8</v>
      </c>
      <c r="C18" s="1" t="s">
        <v>37</v>
      </c>
      <c r="D18" s="1" t="s">
        <v>30</v>
      </c>
      <c r="E18" s="1">
        <v>1</v>
      </c>
    </row>
    <row r="19" spans="1:5" x14ac:dyDescent="0.55000000000000004">
      <c r="A19" s="1">
        <v>3</v>
      </c>
      <c r="B19" s="1">
        <v>9</v>
      </c>
      <c r="C19" s="1" t="s">
        <v>36</v>
      </c>
      <c r="D19" s="1" t="s">
        <v>22</v>
      </c>
      <c r="E19" s="1">
        <v>1</v>
      </c>
    </row>
    <row r="20" spans="1:5" x14ac:dyDescent="0.55000000000000004">
      <c r="A20" s="1">
        <v>3</v>
      </c>
      <c r="B20" s="1">
        <v>9</v>
      </c>
      <c r="C20" s="1" t="s">
        <v>36</v>
      </c>
      <c r="D20" s="1" t="s">
        <v>23</v>
      </c>
      <c r="E20" s="1">
        <v>1</v>
      </c>
    </row>
    <row r="21" spans="1:5" x14ac:dyDescent="0.55000000000000004">
      <c r="A21" s="1">
        <v>3</v>
      </c>
      <c r="B21" s="1">
        <v>10</v>
      </c>
      <c r="C21" s="1" t="s">
        <v>4</v>
      </c>
      <c r="D21" s="1" t="s">
        <v>30</v>
      </c>
      <c r="E21" s="1">
        <v>2</v>
      </c>
    </row>
    <row r="22" spans="1:5" x14ac:dyDescent="0.55000000000000004">
      <c r="A22" s="1">
        <v>3</v>
      </c>
      <c r="B22" s="1">
        <v>11</v>
      </c>
      <c r="C22" s="1" t="s">
        <v>3</v>
      </c>
      <c r="D22" s="1" t="s">
        <v>18</v>
      </c>
      <c r="E22" s="1">
        <v>1</v>
      </c>
    </row>
    <row r="23" spans="1:5" x14ac:dyDescent="0.55000000000000004">
      <c r="A23" s="1">
        <v>3</v>
      </c>
      <c r="B23" s="1">
        <v>12</v>
      </c>
      <c r="C23" s="1" t="s">
        <v>2</v>
      </c>
      <c r="D23" s="1" t="s">
        <v>30</v>
      </c>
      <c r="E23" s="1">
        <v>2</v>
      </c>
    </row>
    <row r="24" spans="1:5" x14ac:dyDescent="0.55000000000000004">
      <c r="A24" s="1">
        <v>3</v>
      </c>
      <c r="B24" s="1">
        <v>13</v>
      </c>
      <c r="C24" s="1" t="s">
        <v>1</v>
      </c>
      <c r="D24" s="1" t="s">
        <v>26</v>
      </c>
      <c r="E24" s="1">
        <v>2</v>
      </c>
    </row>
    <row r="25" spans="1:5" x14ac:dyDescent="0.55000000000000004">
      <c r="A25" s="1">
        <v>3</v>
      </c>
      <c r="B25" s="1">
        <v>13</v>
      </c>
      <c r="C25" s="1" t="s">
        <v>1</v>
      </c>
      <c r="D25" s="1" t="s">
        <v>20</v>
      </c>
      <c r="E25" s="1">
        <v>3</v>
      </c>
    </row>
    <row r="26" spans="1:5" x14ac:dyDescent="0.55000000000000004">
      <c r="A26" s="1">
        <v>3</v>
      </c>
      <c r="B26" s="1">
        <v>13</v>
      </c>
      <c r="C26" s="1" t="s">
        <v>1</v>
      </c>
      <c r="D26" s="1" t="s">
        <v>20</v>
      </c>
      <c r="E26" s="1">
        <v>3</v>
      </c>
    </row>
    <row r="27" spans="1:5" x14ac:dyDescent="0.55000000000000004">
      <c r="A27" s="1">
        <v>3</v>
      </c>
      <c r="B27" s="1">
        <v>14</v>
      </c>
      <c r="C27" s="1" t="s">
        <v>0</v>
      </c>
      <c r="D27" s="1" t="s">
        <v>22</v>
      </c>
      <c r="E27" s="1">
        <v>2</v>
      </c>
    </row>
    <row r="28" spans="1:5" x14ac:dyDescent="0.55000000000000004">
      <c r="A28" s="1">
        <v>3</v>
      </c>
      <c r="B28" s="1">
        <v>14</v>
      </c>
      <c r="C28" s="1" t="s">
        <v>0</v>
      </c>
      <c r="D28" s="1" t="s">
        <v>25</v>
      </c>
      <c r="E28" s="1">
        <v>3</v>
      </c>
    </row>
    <row r="29" spans="1:5" x14ac:dyDescent="0.55000000000000004">
      <c r="A29" s="1">
        <v>3</v>
      </c>
      <c r="B29" s="1">
        <v>14</v>
      </c>
      <c r="C29" s="1" t="s">
        <v>0</v>
      </c>
      <c r="D29" s="1" t="s">
        <v>28</v>
      </c>
      <c r="E29" s="1">
        <v>1</v>
      </c>
    </row>
    <row r="30" spans="1:5" x14ac:dyDescent="0.55000000000000004">
      <c r="A30" s="1">
        <v>3</v>
      </c>
      <c r="B30" s="1">
        <v>15</v>
      </c>
      <c r="C30" s="1" t="s">
        <v>37</v>
      </c>
      <c r="D30" s="1" t="s">
        <v>28</v>
      </c>
      <c r="E30" s="1">
        <v>1</v>
      </c>
    </row>
    <row r="31" spans="1:5" x14ac:dyDescent="0.55000000000000004">
      <c r="A31" s="1">
        <v>3</v>
      </c>
      <c r="B31" s="1">
        <v>16</v>
      </c>
      <c r="C31" s="1" t="s">
        <v>36</v>
      </c>
      <c r="D31" s="1" t="s">
        <v>20</v>
      </c>
      <c r="E31" s="1">
        <v>3</v>
      </c>
    </row>
    <row r="32" spans="1:5" x14ac:dyDescent="0.55000000000000004">
      <c r="A32" s="1">
        <v>3</v>
      </c>
      <c r="B32" s="1">
        <v>17</v>
      </c>
      <c r="C32" s="1" t="s">
        <v>4</v>
      </c>
      <c r="D32" s="1" t="s">
        <v>30</v>
      </c>
      <c r="E32" s="1">
        <v>2</v>
      </c>
    </row>
    <row r="33" spans="1:5" x14ac:dyDescent="0.55000000000000004">
      <c r="A33" s="1">
        <v>3</v>
      </c>
      <c r="B33" s="1">
        <v>18</v>
      </c>
      <c r="C33" s="1" t="s">
        <v>3</v>
      </c>
      <c r="D33" s="1" t="s">
        <v>29</v>
      </c>
      <c r="E33" s="1">
        <v>2</v>
      </c>
    </row>
    <row r="34" spans="1:5" x14ac:dyDescent="0.55000000000000004">
      <c r="A34" s="1">
        <v>3</v>
      </c>
      <c r="B34" s="1">
        <v>19</v>
      </c>
      <c r="C34" s="1" t="s">
        <v>2</v>
      </c>
      <c r="D34" s="1" t="s">
        <v>20</v>
      </c>
      <c r="E34" s="1">
        <v>4</v>
      </c>
    </row>
    <row r="35" spans="1:5" x14ac:dyDescent="0.55000000000000004">
      <c r="A35" s="1">
        <v>3</v>
      </c>
      <c r="B35" s="1">
        <v>20</v>
      </c>
      <c r="C35" s="1" t="s">
        <v>38</v>
      </c>
      <c r="D35" s="1" t="s">
        <v>30</v>
      </c>
      <c r="E35" s="1">
        <v>2</v>
      </c>
    </row>
    <row r="36" spans="1:5" x14ac:dyDescent="0.55000000000000004">
      <c r="A36" s="1">
        <v>3</v>
      </c>
      <c r="B36" s="1">
        <v>20</v>
      </c>
      <c r="C36" s="1" t="s">
        <v>38</v>
      </c>
      <c r="D36" s="1" t="s">
        <v>26</v>
      </c>
      <c r="E36" s="1">
        <v>1</v>
      </c>
    </row>
    <row r="37" spans="1:5" x14ac:dyDescent="0.55000000000000004">
      <c r="A37" s="1">
        <v>3</v>
      </c>
      <c r="B37" s="1">
        <v>20</v>
      </c>
      <c r="C37" s="1" t="s">
        <v>1</v>
      </c>
      <c r="D37" s="1" t="s">
        <v>19</v>
      </c>
      <c r="E37" s="1">
        <v>3</v>
      </c>
    </row>
    <row r="38" spans="1:5" x14ac:dyDescent="0.55000000000000004">
      <c r="A38" s="1">
        <v>3</v>
      </c>
      <c r="B38" s="1">
        <v>20</v>
      </c>
      <c r="C38" s="1" t="s">
        <v>1</v>
      </c>
      <c r="D38" s="1" t="s">
        <v>18</v>
      </c>
      <c r="E38" s="1">
        <v>3</v>
      </c>
    </row>
    <row r="39" spans="1:5" x14ac:dyDescent="0.55000000000000004">
      <c r="A39" s="1">
        <v>3</v>
      </c>
      <c r="B39" s="1">
        <v>21</v>
      </c>
      <c r="C39" s="1" t="s">
        <v>0</v>
      </c>
      <c r="D39" s="1" t="s">
        <v>18</v>
      </c>
      <c r="E39" s="1">
        <v>3</v>
      </c>
    </row>
    <row r="40" spans="1:5" x14ac:dyDescent="0.55000000000000004">
      <c r="A40" s="1">
        <v>3</v>
      </c>
      <c r="B40" s="1">
        <v>21</v>
      </c>
      <c r="C40" s="1" t="s">
        <v>0</v>
      </c>
      <c r="D40" s="1" t="s">
        <v>30</v>
      </c>
      <c r="E40" s="1">
        <v>1</v>
      </c>
    </row>
    <row r="41" spans="1:5" x14ac:dyDescent="0.55000000000000004">
      <c r="A41" s="1">
        <v>3</v>
      </c>
      <c r="B41" s="1">
        <v>21</v>
      </c>
      <c r="C41" s="1" t="s">
        <v>0</v>
      </c>
      <c r="D41" s="1" t="s">
        <v>29</v>
      </c>
      <c r="E41" s="1">
        <v>1</v>
      </c>
    </row>
    <row r="42" spans="1:5" x14ac:dyDescent="0.55000000000000004">
      <c r="A42" s="1">
        <v>3</v>
      </c>
      <c r="B42" s="1">
        <v>21</v>
      </c>
      <c r="C42" s="1" t="s">
        <v>0</v>
      </c>
      <c r="D42" s="1" t="s">
        <v>29</v>
      </c>
      <c r="E42" s="1">
        <v>2</v>
      </c>
    </row>
    <row r="43" spans="1:5" x14ac:dyDescent="0.55000000000000004">
      <c r="A43" s="1">
        <v>3</v>
      </c>
      <c r="B43" s="1">
        <v>21</v>
      </c>
      <c r="C43" s="1" t="s">
        <v>0</v>
      </c>
      <c r="D43" s="1" t="s">
        <v>18</v>
      </c>
      <c r="E43" s="1">
        <v>3</v>
      </c>
    </row>
    <row r="44" spans="1:5" x14ac:dyDescent="0.55000000000000004">
      <c r="A44" s="1">
        <v>3</v>
      </c>
      <c r="B44" s="1">
        <v>22</v>
      </c>
      <c r="C44" s="1" t="s">
        <v>37</v>
      </c>
      <c r="D44" s="1" t="s">
        <v>18</v>
      </c>
      <c r="E44" s="1">
        <v>2</v>
      </c>
    </row>
    <row r="45" spans="1:5" x14ac:dyDescent="0.55000000000000004">
      <c r="A45" s="1">
        <v>3</v>
      </c>
      <c r="B45" s="1">
        <v>23</v>
      </c>
      <c r="C45" s="1" t="s">
        <v>36</v>
      </c>
      <c r="D45" s="1" t="s">
        <v>25</v>
      </c>
      <c r="E45" s="1">
        <v>1</v>
      </c>
    </row>
    <row r="46" spans="1:5" x14ac:dyDescent="0.55000000000000004">
      <c r="A46" s="1">
        <v>3</v>
      </c>
      <c r="B46" s="1">
        <v>24</v>
      </c>
      <c r="C46" s="1" t="s">
        <v>4</v>
      </c>
      <c r="D46" s="1" t="s">
        <v>21</v>
      </c>
      <c r="E46" s="1">
        <v>2</v>
      </c>
    </row>
    <row r="47" spans="1:5" x14ac:dyDescent="0.55000000000000004">
      <c r="A47" s="1">
        <v>3</v>
      </c>
      <c r="B47" s="1">
        <v>25</v>
      </c>
      <c r="C47" s="1" t="s">
        <v>3</v>
      </c>
      <c r="D47" s="1" t="s">
        <v>20</v>
      </c>
      <c r="E47" s="1">
        <v>1</v>
      </c>
    </row>
    <row r="48" spans="1:5" x14ac:dyDescent="0.55000000000000004">
      <c r="A48" s="1">
        <v>3</v>
      </c>
      <c r="B48" s="1">
        <v>26</v>
      </c>
      <c r="C48" s="1" t="s">
        <v>2</v>
      </c>
      <c r="D48" s="1" t="s">
        <v>29</v>
      </c>
      <c r="E48" s="1">
        <v>1</v>
      </c>
    </row>
    <row r="49" spans="1:5" x14ac:dyDescent="0.55000000000000004">
      <c r="A49" s="1">
        <v>3</v>
      </c>
      <c r="B49" s="1">
        <v>26</v>
      </c>
      <c r="C49" s="1" t="s">
        <v>2</v>
      </c>
      <c r="D49" s="1" t="s">
        <v>25</v>
      </c>
      <c r="E49" s="1">
        <v>1</v>
      </c>
    </row>
    <row r="50" spans="1:5" x14ac:dyDescent="0.55000000000000004">
      <c r="A50" s="1">
        <v>3</v>
      </c>
      <c r="B50" s="1">
        <v>27</v>
      </c>
      <c r="C50" s="1" t="s">
        <v>1</v>
      </c>
      <c r="D50" s="1" t="s">
        <v>29</v>
      </c>
      <c r="E50" s="1">
        <v>1</v>
      </c>
    </row>
    <row r="51" spans="1:5" x14ac:dyDescent="0.55000000000000004">
      <c r="A51" s="1">
        <v>3</v>
      </c>
      <c r="B51" s="1">
        <v>27</v>
      </c>
      <c r="C51" s="1" t="s">
        <v>1</v>
      </c>
      <c r="D51" s="1" t="s">
        <v>27</v>
      </c>
      <c r="E51" s="1">
        <v>2</v>
      </c>
    </row>
    <row r="52" spans="1:5" x14ac:dyDescent="0.55000000000000004">
      <c r="A52" s="1">
        <v>3</v>
      </c>
      <c r="B52" s="1">
        <v>27</v>
      </c>
      <c r="C52" s="1" t="s">
        <v>1</v>
      </c>
      <c r="D52" s="1" t="s">
        <v>20</v>
      </c>
      <c r="E52" s="1">
        <v>1</v>
      </c>
    </row>
    <row r="53" spans="1:5" x14ac:dyDescent="0.55000000000000004">
      <c r="A53" s="1">
        <v>3</v>
      </c>
      <c r="B53" s="1">
        <v>27</v>
      </c>
      <c r="C53" s="1" t="s">
        <v>1</v>
      </c>
      <c r="D53" s="1" t="s">
        <v>29</v>
      </c>
      <c r="E53" s="1">
        <v>1</v>
      </c>
    </row>
    <row r="54" spans="1:5" x14ac:dyDescent="0.55000000000000004">
      <c r="A54" s="1">
        <v>3</v>
      </c>
      <c r="B54" s="1">
        <v>28</v>
      </c>
      <c r="C54" s="1" t="s">
        <v>0</v>
      </c>
      <c r="D54" s="1" t="s">
        <v>21</v>
      </c>
      <c r="E54" s="1">
        <v>1</v>
      </c>
    </row>
    <row r="55" spans="1:5" x14ac:dyDescent="0.55000000000000004">
      <c r="A55" s="1">
        <v>3</v>
      </c>
      <c r="B55" s="1">
        <v>28</v>
      </c>
      <c r="C55" s="1" t="s">
        <v>0</v>
      </c>
      <c r="D55" s="1" t="s">
        <v>29</v>
      </c>
      <c r="E55" s="1">
        <v>1</v>
      </c>
    </row>
    <row r="56" spans="1:5" x14ac:dyDescent="0.55000000000000004">
      <c r="A56" s="1">
        <v>3</v>
      </c>
      <c r="B56" s="1">
        <v>28</v>
      </c>
      <c r="C56" s="1" t="s">
        <v>0</v>
      </c>
      <c r="D56" s="1" t="s">
        <v>18</v>
      </c>
      <c r="E56" s="1">
        <v>1</v>
      </c>
    </row>
    <row r="57" spans="1:5" x14ac:dyDescent="0.55000000000000004">
      <c r="A57" s="1">
        <v>3</v>
      </c>
      <c r="B57" s="1">
        <v>31</v>
      </c>
      <c r="C57" s="1" t="s">
        <v>4</v>
      </c>
      <c r="D57" s="1" t="s">
        <v>30</v>
      </c>
      <c r="E57" s="1">
        <v>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A584A-9BDE-418F-A734-7FD2CCCCA6B7}">
  <sheetPr>
    <pageSetUpPr fitToPage="1"/>
  </sheetPr>
  <dimension ref="A2:I29"/>
  <sheetViews>
    <sheetView tabSelected="1" zoomScaleNormal="100" workbookViewId="0"/>
  </sheetViews>
  <sheetFormatPr defaultRowHeight="18" x14ac:dyDescent="0.55000000000000004"/>
  <cols>
    <col min="1" max="1" width="18.58203125" customWidth="1"/>
    <col min="2" max="2" width="19.58203125" customWidth="1"/>
    <col min="3" max="3" width="15.58203125" customWidth="1"/>
    <col min="4" max="4" width="10.58203125" customWidth="1"/>
    <col min="5" max="5" width="8.58203125" customWidth="1"/>
    <col min="6" max="6" width="10.58203125" customWidth="1"/>
  </cols>
  <sheetData>
    <row r="2" spans="1:9" x14ac:dyDescent="0.55000000000000004">
      <c r="B2" t="s">
        <v>35</v>
      </c>
    </row>
    <row r="4" spans="1:9" x14ac:dyDescent="0.55000000000000004">
      <c r="A4" t="s">
        <v>34</v>
      </c>
    </row>
    <row r="5" spans="1:9" x14ac:dyDescent="0.55000000000000004">
      <c r="A5" s="3" t="s">
        <v>33</v>
      </c>
      <c r="B5" s="3" t="s">
        <v>32</v>
      </c>
      <c r="C5" s="3" t="s">
        <v>14</v>
      </c>
      <c r="D5" s="3" t="s">
        <v>31</v>
      </c>
      <c r="E5" s="3" t="s">
        <v>13</v>
      </c>
      <c r="F5" s="3" t="s">
        <v>12</v>
      </c>
    </row>
    <row r="6" spans="1:9" x14ac:dyDescent="0.55000000000000004">
      <c r="A6" s="1" t="s">
        <v>30</v>
      </c>
      <c r="B6" s="1" t="str">
        <f>VLOOKUP(A6,商品コード表!$A$3:$D$15,2,FALSE)</f>
        <v>掃除機</v>
      </c>
      <c r="C6" s="1" t="str">
        <f>VLOOKUP(A6,商品コード表!$A$3:$D$15,3,FALSE)</f>
        <v>生活家電</v>
      </c>
      <c r="D6" s="2">
        <f>VLOOKUP(A6,商品コード表!$A$3:$D$15,4,FALSE)</f>
        <v>32000</v>
      </c>
      <c r="E6" s="1">
        <f>SUMIFS(売上集計表!$E$3:$E$57,売上集計表!$D$3:$D$57,A6)</f>
        <v>14</v>
      </c>
      <c r="F6" s="2">
        <f t="shared" ref="F6:F18" si="0">D6*1.1*E6</f>
        <v>492800</v>
      </c>
      <c r="I6" s="5"/>
    </row>
    <row r="7" spans="1:9" x14ac:dyDescent="0.55000000000000004">
      <c r="A7" s="1" t="s">
        <v>29</v>
      </c>
      <c r="B7" s="1" t="str">
        <f>VLOOKUP(A7,商品コード表!$A$3:$D$15,2,FALSE)</f>
        <v>コードレス掃除機</v>
      </c>
      <c r="C7" s="1" t="str">
        <f>VLOOKUP(A7,商品コード表!$A$3:$D$15,3,FALSE)</f>
        <v>生活家電</v>
      </c>
      <c r="D7" s="2">
        <f>VLOOKUP(A7,商品コード表!$A$3:$D$15,4,FALSE)</f>
        <v>45000</v>
      </c>
      <c r="E7" s="1">
        <f>SUMIFS(売上集計表!$E$3:$E$57,売上集計表!$D$3:$D$57,A7)</f>
        <v>9</v>
      </c>
      <c r="F7" s="2">
        <f t="shared" si="0"/>
        <v>445500.00000000006</v>
      </c>
      <c r="I7" s="5"/>
    </row>
    <row r="8" spans="1:9" x14ac:dyDescent="0.55000000000000004">
      <c r="A8" s="1" t="s">
        <v>28</v>
      </c>
      <c r="B8" s="1" t="str">
        <f>VLOOKUP(A8,商品コード表!$A$3:$D$15,2,FALSE)</f>
        <v>洗濯機</v>
      </c>
      <c r="C8" s="1" t="str">
        <f>VLOOKUP(A8,商品コード表!$A$3:$D$15,3,FALSE)</f>
        <v>生活家電</v>
      </c>
      <c r="D8" s="2">
        <f>VLOOKUP(A8,商品コード表!$A$3:$D$15,4,FALSE)</f>
        <v>98000</v>
      </c>
      <c r="E8" s="1">
        <f>SUMIFS(売上集計表!$E$3:$E$57,売上集計表!$D$3:$D$57,A8)</f>
        <v>2</v>
      </c>
      <c r="F8" s="2">
        <f t="shared" si="0"/>
        <v>215600.00000000003</v>
      </c>
      <c r="I8" s="5"/>
    </row>
    <row r="9" spans="1:9" x14ac:dyDescent="0.55000000000000004">
      <c r="A9" s="1" t="s">
        <v>27</v>
      </c>
      <c r="B9" s="1" t="str">
        <f>VLOOKUP(A9,商品コード表!$A$3:$D$15,2,FALSE)</f>
        <v>洗濯機ドラム式</v>
      </c>
      <c r="C9" s="1" t="str">
        <f>VLOOKUP(A9,商品コード表!$A$3:$D$15,3,FALSE)</f>
        <v>生活家電</v>
      </c>
      <c r="D9" s="2">
        <f>VLOOKUP(A9,商品コード表!$A$3:$D$15,4,FALSE)</f>
        <v>12000</v>
      </c>
      <c r="E9" s="1">
        <f>SUMIFS(売上集計表!$E$3:$E$57,売上集計表!$D$3:$D$57,A9)</f>
        <v>4</v>
      </c>
      <c r="F9" s="2">
        <f t="shared" si="0"/>
        <v>52800.000000000007</v>
      </c>
      <c r="I9" s="5"/>
    </row>
    <row r="10" spans="1:9" x14ac:dyDescent="0.55000000000000004">
      <c r="A10" s="1" t="s">
        <v>26</v>
      </c>
      <c r="B10" s="1" t="str">
        <f>VLOOKUP(A10,商品コード表!$A$3:$D$15,2,FALSE)</f>
        <v>冷蔵庫</v>
      </c>
      <c r="C10" s="1" t="str">
        <f>VLOOKUP(A10,商品コード表!$A$3:$D$15,3,FALSE)</f>
        <v>生活家電</v>
      </c>
      <c r="D10" s="2">
        <f>VLOOKUP(A10,商品コード表!$A$3:$D$15,4,FALSE)</f>
        <v>25000</v>
      </c>
      <c r="E10" s="1">
        <f>SUMIFS(売上集計表!$E$3:$E$57,売上集計表!$D$3:$D$57,A10)</f>
        <v>4</v>
      </c>
      <c r="F10" s="2">
        <f t="shared" si="0"/>
        <v>110000.00000000001</v>
      </c>
      <c r="I10" s="5"/>
    </row>
    <row r="11" spans="1:9" x14ac:dyDescent="0.55000000000000004">
      <c r="A11" s="1" t="s">
        <v>25</v>
      </c>
      <c r="B11" s="1" t="str">
        <f>VLOOKUP(A11,商品コード表!$A$3:$D$15,2,FALSE)</f>
        <v>電子レンジ</v>
      </c>
      <c r="C11" s="1" t="str">
        <f>VLOOKUP(A11,商品コード表!$A$3:$D$15,3,FALSE)</f>
        <v>生活家電</v>
      </c>
      <c r="D11" s="2">
        <f>VLOOKUP(A11,商品コード表!$A$3:$D$15,4,FALSE)</f>
        <v>35000</v>
      </c>
      <c r="E11" s="1">
        <f>SUMIFS(売上集計表!$E$3:$E$57,売上集計表!$D$3:$D$57,A11)</f>
        <v>7</v>
      </c>
      <c r="F11" s="2">
        <f t="shared" si="0"/>
        <v>269500</v>
      </c>
      <c r="I11" s="5"/>
    </row>
    <row r="12" spans="1:9" x14ac:dyDescent="0.55000000000000004">
      <c r="A12" s="1" t="s">
        <v>24</v>
      </c>
      <c r="B12" s="1" t="str">
        <f>VLOOKUP(A12,商品コード表!$A$3:$D$15,2,FALSE)</f>
        <v>炊飯器</v>
      </c>
      <c r="C12" s="1" t="str">
        <f>VLOOKUP(A12,商品コード表!$A$3:$D$15,3,FALSE)</f>
        <v>生活家電</v>
      </c>
      <c r="D12" s="2">
        <f>VLOOKUP(A12,商品コード表!$A$3:$D$15,4,FALSE)</f>
        <v>45000</v>
      </c>
      <c r="E12" s="1">
        <f>SUMIFS(売上集計表!$E$3:$E$57,売上集計表!$D$3:$D$57,A12)</f>
        <v>6</v>
      </c>
      <c r="F12" s="2">
        <f t="shared" si="0"/>
        <v>297000.00000000006</v>
      </c>
      <c r="I12" s="5"/>
    </row>
    <row r="13" spans="1:9" x14ac:dyDescent="0.55000000000000004">
      <c r="A13" s="1" t="s">
        <v>23</v>
      </c>
      <c r="B13" s="1" t="str">
        <f>VLOOKUP(A13,商品コード表!$A$3:$D$15,2,FALSE)</f>
        <v>ノート型PC</v>
      </c>
      <c r="C13" s="1" t="str">
        <f>VLOOKUP(A13,商品コード表!$A$3:$D$15,3,FALSE)</f>
        <v>PC・周辺機器</v>
      </c>
      <c r="D13" s="2">
        <f>VLOOKUP(A13,商品コード表!$A$3:$D$15,4,FALSE)</f>
        <v>189000</v>
      </c>
      <c r="E13" s="1">
        <f>SUMIFS(売上集計表!$E$3:$E$57,売上集計表!$D$3:$D$57,A13)</f>
        <v>6</v>
      </c>
      <c r="F13" s="2">
        <f t="shared" si="0"/>
        <v>1247400.0000000002</v>
      </c>
      <c r="I13" s="5"/>
    </row>
    <row r="14" spans="1:9" x14ac:dyDescent="0.55000000000000004">
      <c r="A14" s="1" t="s">
        <v>22</v>
      </c>
      <c r="B14" s="1" t="str">
        <f>VLOOKUP(A14,商品コード表!$A$3:$D$15,2,FALSE)</f>
        <v>デスクトップ型PC</v>
      </c>
      <c r="C14" s="1" t="str">
        <f>VLOOKUP(A14,商品コード表!$A$3:$D$15,3,FALSE)</f>
        <v>PC・周辺機器</v>
      </c>
      <c r="D14" s="2">
        <f>VLOOKUP(A14,商品コード表!$A$3:$D$15,4,FALSE)</f>
        <v>168000</v>
      </c>
      <c r="E14" s="1">
        <f>SUMIFS(売上集計表!$E$3:$E$57,売上集計表!$D$3:$D$57,A14)</f>
        <v>3</v>
      </c>
      <c r="F14" s="2">
        <f t="shared" si="0"/>
        <v>554400.00000000012</v>
      </c>
      <c r="I14" s="5"/>
    </row>
    <row r="15" spans="1:9" x14ac:dyDescent="0.55000000000000004">
      <c r="A15" s="1" t="s">
        <v>21</v>
      </c>
      <c r="B15" s="1" t="str">
        <f>VLOOKUP(A15,商品コード表!$A$3:$D$15,2,FALSE)</f>
        <v>SSD</v>
      </c>
      <c r="C15" s="1" t="str">
        <f>VLOOKUP(A15,商品コード表!$A$3:$D$15,3,FALSE)</f>
        <v>PC・周辺機器</v>
      </c>
      <c r="D15" s="2">
        <f>VLOOKUP(A15,商品コード表!$A$3:$D$15,4,FALSE)</f>
        <v>25000</v>
      </c>
      <c r="E15" s="1">
        <f>SUMIFS(売上集計表!$E$3:$E$57,売上集計表!$D$3:$D$57,A15)</f>
        <v>9</v>
      </c>
      <c r="F15" s="2">
        <f t="shared" si="0"/>
        <v>247500.00000000003</v>
      </c>
      <c r="I15" s="5"/>
    </row>
    <row r="16" spans="1:9" x14ac:dyDescent="0.55000000000000004">
      <c r="A16" s="1" t="s">
        <v>20</v>
      </c>
      <c r="B16" s="1" t="str">
        <f>VLOOKUP(A16,商品コード表!$A$3:$D$15,2,FALSE)</f>
        <v>ワイヤレスイヤホン</v>
      </c>
      <c r="C16" s="1" t="str">
        <f>VLOOKUP(A16,商品コード表!$A$3:$D$15,3,FALSE)</f>
        <v>オーディオ機器</v>
      </c>
      <c r="D16" s="2">
        <f>VLOOKUP(A16,商品コード表!$A$3:$D$15,4,FALSE)</f>
        <v>12000</v>
      </c>
      <c r="E16" s="1">
        <f>SUMIFS(売上集計表!$E$3:$E$57,売上集計表!$D$3:$D$57,A16)</f>
        <v>15</v>
      </c>
      <c r="F16" s="2">
        <f t="shared" si="0"/>
        <v>198000.00000000003</v>
      </c>
    </row>
    <row r="17" spans="1:6" x14ac:dyDescent="0.55000000000000004">
      <c r="A17" s="1" t="s">
        <v>19</v>
      </c>
      <c r="B17" s="1" t="str">
        <f>VLOOKUP(A17,商品コード表!$A$3:$D$15,2,FALSE)</f>
        <v>電子ピアノ</v>
      </c>
      <c r="C17" s="1" t="str">
        <f>VLOOKUP(A17,商品コード表!$A$3:$D$15,3,FALSE)</f>
        <v>オーディオ機器</v>
      </c>
      <c r="D17" s="2">
        <f>VLOOKUP(A17,商品コード表!$A$3:$D$15,4,FALSE)</f>
        <v>78000</v>
      </c>
      <c r="E17" s="1">
        <f>SUMIFS(売上集計表!$E$3:$E$57,売上集計表!$D$3:$D$57,A17)</f>
        <v>3</v>
      </c>
      <c r="F17" s="2">
        <f t="shared" si="0"/>
        <v>257400</v>
      </c>
    </row>
    <row r="18" spans="1:6" x14ac:dyDescent="0.55000000000000004">
      <c r="A18" s="1" t="s">
        <v>18</v>
      </c>
      <c r="B18" s="1" t="str">
        <f>VLOOKUP(A18,商品コード表!$A$3:$D$15,2,FALSE)</f>
        <v>ラジオ</v>
      </c>
      <c r="C18" s="1" t="str">
        <f>VLOOKUP(A18,商品コード表!$A$3:$D$15,3,FALSE)</f>
        <v>オーディオ機器</v>
      </c>
      <c r="D18" s="2">
        <f>VLOOKUP(A18,商品コード表!$A$3:$D$15,4,FALSE)</f>
        <v>8500</v>
      </c>
      <c r="E18" s="1">
        <f>SUMIFS(売上集計表!$E$3:$E$57,売上集計表!$D$3:$D$57,A18)</f>
        <v>14</v>
      </c>
      <c r="F18" s="2">
        <f t="shared" si="0"/>
        <v>130900</v>
      </c>
    </row>
    <row r="19" spans="1:6" x14ac:dyDescent="0.55000000000000004">
      <c r="D19" s="3" t="s">
        <v>17</v>
      </c>
      <c r="E19" s="1">
        <f>SUM(E6:E18)</f>
        <v>96</v>
      </c>
      <c r="F19" s="4">
        <f>SUM(F6:F18)</f>
        <v>4518800</v>
      </c>
    </row>
    <row r="21" spans="1:6" x14ac:dyDescent="0.55000000000000004">
      <c r="A21" t="s">
        <v>16</v>
      </c>
      <c r="E21" t="s">
        <v>15</v>
      </c>
    </row>
    <row r="22" spans="1:6" x14ac:dyDescent="0.55000000000000004">
      <c r="A22" s="3" t="s">
        <v>14</v>
      </c>
      <c r="B22" s="3" t="s">
        <v>13</v>
      </c>
      <c r="C22" s="3" t="s">
        <v>12</v>
      </c>
      <c r="E22" s="3" t="s">
        <v>11</v>
      </c>
      <c r="F22" s="3" t="s">
        <v>10</v>
      </c>
    </row>
    <row r="23" spans="1:6" x14ac:dyDescent="0.55000000000000004">
      <c r="A23" s="1" t="s">
        <v>9</v>
      </c>
      <c r="B23" s="1">
        <f>SUMIFS($E$6:$E$18,$C$6:$C$18,A23)</f>
        <v>46</v>
      </c>
      <c r="C23" s="2">
        <f>SUMIFS($F$6:$F$18,$C$6:$C$18,A23)</f>
        <v>1883200</v>
      </c>
      <c r="E23" s="1" t="s">
        <v>8</v>
      </c>
      <c r="F23" s="1">
        <f>COUNTIFS(売上集計表!$C$3:$C$57,報告書!E23)</f>
        <v>5</v>
      </c>
    </row>
    <row r="24" spans="1:6" x14ac:dyDescent="0.55000000000000004">
      <c r="A24" s="1" t="s">
        <v>7</v>
      </c>
      <c r="B24" s="1">
        <f>SUMIFS($E$6:$E$18,$C$6:$C$18,A24)</f>
        <v>18</v>
      </c>
      <c r="C24" s="2">
        <f>SUMIFS($F$6:$F$18,$C$6:$C$18,A24)</f>
        <v>2049300.0000000005</v>
      </c>
      <c r="E24" s="1" t="s">
        <v>6</v>
      </c>
      <c r="F24" s="1">
        <f>COUNTIFS(売上集計表!$C$3:$C$57,報告書!E24)</f>
        <v>5</v>
      </c>
    </row>
    <row r="25" spans="1:6" x14ac:dyDescent="0.55000000000000004">
      <c r="A25" s="1" t="s">
        <v>5</v>
      </c>
      <c r="B25" s="1">
        <f>SUMIFS($E$6:$E$18,$C$6:$C$18,A25)</f>
        <v>32</v>
      </c>
      <c r="C25" s="2">
        <f>SUMIFS($F$6:$F$18,$C$6:$C$18,A25)</f>
        <v>586300</v>
      </c>
      <c r="E25" s="1" t="s">
        <v>4</v>
      </c>
      <c r="F25" s="1">
        <f>COUNTIFS(売上集計表!$C$3:$C$57,報告書!E25)</f>
        <v>5</v>
      </c>
    </row>
    <row r="26" spans="1:6" x14ac:dyDescent="0.55000000000000004">
      <c r="E26" s="1" t="s">
        <v>3</v>
      </c>
      <c r="F26" s="1">
        <f>COUNTIFS(売上集計表!$C$3:$C$57,報告書!E26)</f>
        <v>4</v>
      </c>
    </row>
    <row r="27" spans="1:6" x14ac:dyDescent="0.55000000000000004">
      <c r="E27" s="1" t="s">
        <v>2</v>
      </c>
      <c r="F27" s="1">
        <f>COUNTIFS(売上集計表!$C$3:$C$57,報告書!E27)</f>
        <v>5</v>
      </c>
    </row>
    <row r="28" spans="1:6" x14ac:dyDescent="0.55000000000000004">
      <c r="E28" s="1" t="s">
        <v>1</v>
      </c>
      <c r="F28" s="1">
        <f>COUNTIFS(売上集計表!$C$3:$C$57,報告書!E28)</f>
        <v>15</v>
      </c>
    </row>
    <row r="29" spans="1:6" x14ac:dyDescent="0.55000000000000004">
      <c r="E29" s="1" t="s">
        <v>0</v>
      </c>
      <c r="F29" s="1">
        <f>COUNTIFS(売上集計表!$C$3:$C$57,報告書!E29)</f>
        <v>16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5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商品コード表</vt:lpstr>
      <vt:lpstr>売上集計表</vt:lpstr>
      <vt:lpstr>報告書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2024-03-14T11:52:58Z</dcterms:created>
  <dcterms:modified xsi:type="dcterms:W3CDTF">2024-03-26T04:57:33Z</dcterms:modified>
</cp:coreProperties>
</file>