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B2B279C9-9251-4FB5-A4B2-461775524397}" xr6:coauthVersionLast="47" xr6:coauthVersionMax="47" xr10:uidLastSave="{00000000-0000-0000-0000-000000000000}"/>
  <bookViews>
    <workbookView xWindow="-110" yWindow="-110" windowWidth="19420" windowHeight="10420" xr2:uid="{357FE124-8639-4787-B7B0-A2674060C9F7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7" i="1"/>
  <c r="C6" i="1"/>
  <c r="C5" i="1"/>
  <c r="I5" i="1"/>
  <c r="I6" i="1"/>
  <c r="J5" i="1" s="1"/>
  <c r="K5" i="1" s="1"/>
  <c r="I7" i="1"/>
  <c r="J6" i="1" s="1"/>
  <c r="K6" i="1" s="1"/>
  <c r="I8" i="1"/>
  <c r="I9" i="1"/>
  <c r="J9" i="1" s="1"/>
  <c r="I10" i="1"/>
  <c r="J10" i="1" s="1"/>
  <c r="K10" i="1" s="1"/>
  <c r="I11" i="1"/>
  <c r="I12" i="1"/>
  <c r="C16" i="1"/>
  <c r="C17" i="1"/>
  <c r="C18" i="1"/>
  <c r="J7" i="1" l="1"/>
  <c r="K7" i="1" s="1"/>
  <c r="K9" i="1"/>
  <c r="J12" i="1"/>
  <c r="K12" i="1" s="1"/>
  <c r="J8" i="1"/>
  <c r="K8" i="1" s="1"/>
  <c r="J11" i="1"/>
  <c r="K11" i="1" s="1"/>
</calcChain>
</file>

<file path=xl/sharedStrings.xml><?xml version="1.0" encoding="utf-8"?>
<sst xmlns="http://schemas.openxmlformats.org/spreadsheetml/2006/main" count="38" uniqueCount="37">
  <si>
    <t>デザート</t>
    <phoneticPr fontId="2"/>
  </si>
  <si>
    <t>D</t>
    <phoneticPr fontId="2"/>
  </si>
  <si>
    <t>麺類</t>
    <rPh sb="0" eb="2">
      <t>メンルイ</t>
    </rPh>
    <phoneticPr fontId="2"/>
  </si>
  <si>
    <t>N</t>
    <phoneticPr fontId="2"/>
  </si>
  <si>
    <t>肉料理</t>
    <rPh sb="0" eb="1">
      <t>ニク</t>
    </rPh>
    <rPh sb="1" eb="3">
      <t>リョウリ</t>
    </rPh>
    <phoneticPr fontId="2"/>
  </si>
  <si>
    <t>M</t>
    <phoneticPr fontId="2"/>
  </si>
  <si>
    <t>売上金額</t>
    <rPh sb="0" eb="4">
      <t>ウリアゲキンガク</t>
    </rPh>
    <phoneticPr fontId="2"/>
  </si>
  <si>
    <t>部門</t>
    <rPh sb="0" eb="2">
      <t>ブモン</t>
    </rPh>
    <phoneticPr fontId="2"/>
  </si>
  <si>
    <t>部門コード</t>
    <rPh sb="0" eb="2">
      <t>ブモン</t>
    </rPh>
    <phoneticPr fontId="2"/>
  </si>
  <si>
    <t>売上集計表</t>
    <rPh sb="0" eb="5">
      <t>ウリアゲシュウケイヒョウ</t>
    </rPh>
    <phoneticPr fontId="2"/>
  </si>
  <si>
    <t>ローストビーフ</t>
    <phoneticPr fontId="2"/>
  </si>
  <si>
    <t>M05</t>
    <phoneticPr fontId="2"/>
  </si>
  <si>
    <t>焼き鳥３本セット</t>
    <rPh sb="0" eb="1">
      <t>ヤ</t>
    </rPh>
    <rPh sb="2" eb="3">
      <t>トリ</t>
    </rPh>
    <rPh sb="4" eb="5">
      <t>ホン</t>
    </rPh>
    <phoneticPr fontId="2"/>
  </si>
  <si>
    <t>M01</t>
    <phoneticPr fontId="2"/>
  </si>
  <si>
    <t>はちみつワッフル</t>
    <phoneticPr fontId="2"/>
  </si>
  <si>
    <t>D03</t>
    <phoneticPr fontId="2"/>
  </si>
  <si>
    <t>唐揚げ</t>
    <rPh sb="0" eb="2">
      <t>カラア</t>
    </rPh>
    <phoneticPr fontId="2"/>
  </si>
  <si>
    <t>M04</t>
    <phoneticPr fontId="2"/>
  </si>
  <si>
    <t>パンケーキ</t>
    <phoneticPr fontId="2"/>
  </si>
  <si>
    <t>D09</t>
    <phoneticPr fontId="2"/>
  </si>
  <si>
    <t>鍋焼きうどん</t>
    <rPh sb="0" eb="2">
      <t>ナベヤ</t>
    </rPh>
    <phoneticPr fontId="2"/>
  </si>
  <si>
    <t>N08</t>
    <phoneticPr fontId="2"/>
  </si>
  <si>
    <t>とんこつラーメン</t>
    <phoneticPr fontId="2"/>
  </si>
  <si>
    <t>N02</t>
    <phoneticPr fontId="2"/>
  </si>
  <si>
    <t>バナナクレープ</t>
    <phoneticPr fontId="2"/>
  </si>
  <si>
    <t>D06</t>
    <phoneticPr fontId="2"/>
  </si>
  <si>
    <t>判定</t>
    <rPh sb="0" eb="2">
      <t>ハンテイ</t>
    </rPh>
    <phoneticPr fontId="2"/>
  </si>
  <si>
    <t>ランキング</t>
    <phoneticPr fontId="2"/>
  </si>
  <si>
    <t>売上金額</t>
    <rPh sb="0" eb="2">
      <t>ウリアゲ</t>
    </rPh>
    <rPh sb="2" eb="4">
      <t>キンガク</t>
    </rPh>
    <phoneticPr fontId="2"/>
  </si>
  <si>
    <t>４日目</t>
    <rPh sb="1" eb="3">
      <t>ニチメ</t>
    </rPh>
    <phoneticPr fontId="2"/>
  </si>
  <si>
    <t>３日目</t>
    <rPh sb="1" eb="3">
      <t>ニチメ</t>
    </rPh>
    <phoneticPr fontId="2"/>
  </si>
  <si>
    <t>２日目</t>
    <rPh sb="1" eb="3">
      <t>ニチメ</t>
    </rPh>
    <phoneticPr fontId="2"/>
  </si>
  <si>
    <t>１日目</t>
    <rPh sb="1" eb="3">
      <t>ニチメ</t>
    </rPh>
    <phoneticPr fontId="2"/>
  </si>
  <si>
    <t>価格</t>
    <rPh sb="0" eb="2">
      <t>カカク</t>
    </rPh>
    <phoneticPr fontId="2"/>
  </si>
  <si>
    <t>料理</t>
    <rPh sb="0" eb="2">
      <t>リョウリ</t>
    </rPh>
    <phoneticPr fontId="2"/>
  </si>
  <si>
    <t>コード</t>
    <phoneticPr fontId="2"/>
  </si>
  <si>
    <t>キッチンカー売上ランキング</t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</si>
</sst>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6" fontId="0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quotePrefix="1">
      <alignment vertical="center"/>
    </xf>
    <xf numFmtId="6" fontId="0" fillId="0" borderId="0" xfId="1" applyFont="1" applyFill="1" applyBorder="1">
      <alignment vertical="center"/>
    </xf>
    <xf numFmtId="0" fontId="0" fillId="0" borderId="0" xfId="0" applyAlignment="1">
      <alignment horizontal="center" vertical="center"/>
    </xf>
    <xf numFmtId="6" fontId="0" fillId="0" borderId="0" xfId="1" applyFont="1" applyFill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部門別売上金額の内訳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1024475065616791"/>
          <c:y val="0.21251421697287839"/>
          <c:w val="0.38506627296587925"/>
          <c:h val="0.64177712160979883"/>
        </c:manualLayout>
      </c:layout>
      <c:pieChart>
        <c:varyColors val="1"/>
        <c:ser>
          <c:idx val="0"/>
          <c:order val="0"/>
          <c:tx>
            <c:strRef>
              <c:f>解答!$C$15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EA7-45DA-B8AC-7E42C3589E9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EA7-45DA-B8AC-7E42C3589E9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EA7-45DA-B8AC-7E42C3589E94}"/>
              </c:ext>
            </c:extLst>
          </c:dPt>
          <c:dLbls>
            <c:dLbl>
              <c:idx val="0"/>
              <c:layout>
                <c:manualLayout>
                  <c:x val="3.5149384885764497E-3"/>
                  <c:y val="3.015075376884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7-45DA-B8AC-7E42C3589E94}"/>
                </c:ext>
              </c:extLst>
            </c:dLbl>
            <c:dLbl>
              <c:idx val="1"/>
              <c:layout>
                <c:manualLayout>
                  <c:x val="-3.5149384885764497E-3"/>
                  <c:y val="-1.5075376884422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A7-45DA-B8AC-7E42C3589E94}"/>
                </c:ext>
              </c:extLst>
            </c:dLbl>
            <c:dLbl>
              <c:idx val="2"/>
              <c:layout>
                <c:manualLayout>
                  <c:x val="1.7574692442882251E-2"/>
                  <c:y val="4.0201005025125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A7-45DA-B8AC-7E42C3589E9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解答!$B$16:$B$18</c:f>
              <c:strCache>
                <c:ptCount val="3"/>
                <c:pt idx="0">
                  <c:v>肉料理</c:v>
                </c:pt>
                <c:pt idx="1">
                  <c:v>麺類</c:v>
                </c:pt>
                <c:pt idx="2">
                  <c:v>デザート</c:v>
                </c:pt>
              </c:strCache>
            </c:strRef>
          </c:cat>
          <c:val>
            <c:numRef>
              <c:f>解答!$C$16:$C$18</c:f>
              <c:numCache>
                <c:formatCode>"¥"#,##0_);[Red]\("¥"#,##0\)</c:formatCode>
                <c:ptCount val="3"/>
                <c:pt idx="0">
                  <c:v>939200</c:v>
                </c:pt>
                <c:pt idx="1">
                  <c:v>1599800</c:v>
                </c:pt>
                <c:pt idx="2">
                  <c:v>964900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A7-45DA-B8AC-7E42C3589E9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売上トップ３の４日間の推移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解答!$B$6</c:f>
              <c:strCache>
                <c:ptCount val="1"/>
                <c:pt idx="0">
                  <c:v>とんこつラーメン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解答!$E$4:$H$4</c:f>
              <c:strCache>
                <c:ptCount val="4"/>
                <c:pt idx="0">
                  <c:v>１日目</c:v>
                </c:pt>
                <c:pt idx="1">
                  <c:v>２日目</c:v>
                </c:pt>
                <c:pt idx="2">
                  <c:v>３日目</c:v>
                </c:pt>
                <c:pt idx="3">
                  <c:v>４日目</c:v>
                </c:pt>
              </c:strCache>
            </c:strRef>
          </c:cat>
          <c:val>
            <c:numRef>
              <c:f>解答!$E$6:$H$6</c:f>
              <c:numCache>
                <c:formatCode>General</c:formatCode>
                <c:ptCount val="4"/>
                <c:pt idx="0">
                  <c:v>471</c:v>
                </c:pt>
                <c:pt idx="1">
                  <c:v>472</c:v>
                </c:pt>
                <c:pt idx="2">
                  <c:v>407</c:v>
                </c:pt>
                <c:pt idx="3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9E-4E6F-91C7-3540C41036FB}"/>
            </c:ext>
          </c:extLst>
        </c:ser>
        <c:ser>
          <c:idx val="1"/>
          <c:order val="1"/>
          <c:tx>
            <c:strRef>
              <c:f>解答!$B$7</c:f>
              <c:strCache>
                <c:ptCount val="1"/>
                <c:pt idx="0">
                  <c:v>鍋焼きうどん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解答!$E$4:$H$4</c:f>
              <c:strCache>
                <c:ptCount val="4"/>
                <c:pt idx="0">
                  <c:v>１日目</c:v>
                </c:pt>
                <c:pt idx="1">
                  <c:v>２日目</c:v>
                </c:pt>
                <c:pt idx="2">
                  <c:v>３日目</c:v>
                </c:pt>
                <c:pt idx="3">
                  <c:v>４日目</c:v>
                </c:pt>
              </c:strCache>
            </c:strRef>
          </c:cat>
          <c:val>
            <c:numRef>
              <c:f>解答!$E$7:$H$7</c:f>
              <c:numCache>
                <c:formatCode>General</c:formatCode>
                <c:ptCount val="4"/>
                <c:pt idx="0">
                  <c:v>195</c:v>
                </c:pt>
                <c:pt idx="1">
                  <c:v>371</c:v>
                </c:pt>
                <c:pt idx="2">
                  <c:v>273</c:v>
                </c:pt>
                <c:pt idx="3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9E-4E6F-91C7-3540C41036FB}"/>
            </c:ext>
          </c:extLst>
        </c:ser>
        <c:ser>
          <c:idx val="2"/>
          <c:order val="2"/>
          <c:tx>
            <c:strRef>
              <c:f>解答!$B$8</c:f>
              <c:strCache>
                <c:ptCount val="1"/>
                <c:pt idx="0">
                  <c:v>パンケーキ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解答!$E$4:$H$4</c:f>
              <c:strCache>
                <c:ptCount val="4"/>
                <c:pt idx="0">
                  <c:v>１日目</c:v>
                </c:pt>
                <c:pt idx="1">
                  <c:v>２日目</c:v>
                </c:pt>
                <c:pt idx="2">
                  <c:v>３日目</c:v>
                </c:pt>
                <c:pt idx="3">
                  <c:v>４日目</c:v>
                </c:pt>
              </c:strCache>
            </c:strRef>
          </c:cat>
          <c:val>
            <c:numRef>
              <c:f>解答!$E$8:$H$8</c:f>
              <c:numCache>
                <c:formatCode>General</c:formatCode>
                <c:ptCount val="4"/>
                <c:pt idx="0">
                  <c:v>283</c:v>
                </c:pt>
                <c:pt idx="1">
                  <c:v>35</c:v>
                </c:pt>
                <c:pt idx="2">
                  <c:v>259</c:v>
                </c:pt>
                <c:pt idx="3">
                  <c:v>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9E-4E6F-91C7-3540C4103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900832"/>
        <c:axId val="493901816"/>
      </c:lineChart>
      <c:catAx>
        <c:axId val="49390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901816"/>
        <c:crosses val="autoZero"/>
        <c:auto val="1"/>
        <c:lblAlgn val="ctr"/>
        <c:lblOffset val="100"/>
        <c:noMultiLvlLbl val="0"/>
      </c:catAx>
      <c:valAx>
        <c:axId val="493901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売上数量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90083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4752475247524754E-2"/>
          <c:y val="0.78291596421983778"/>
          <c:w val="0.94059405940594054"/>
          <c:h val="0.186857335528273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6350</xdr:colOff>
      <xdr:row>30</xdr:row>
      <xdr:rowOff>12700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0FB0CD1-E537-42E2-804C-D8F57AEA1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19</xdr:row>
      <xdr:rowOff>1</xdr:rowOff>
    </xdr:from>
    <xdr:to>
      <xdr:col>11</xdr:col>
      <xdr:colOff>0</xdr:colOff>
      <xdr:row>30</xdr:row>
      <xdr:rowOff>6351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100AC55-B3A8-4293-A2EF-B6D85BA13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34F96-8E57-41F9-8973-B1796429140B}">
  <sheetPr>
    <pageSetUpPr fitToPage="1"/>
  </sheetPr>
  <dimension ref="A2:N18"/>
  <sheetViews>
    <sheetView tabSelected="1" workbookViewId="0"/>
  </sheetViews>
  <sheetFormatPr defaultRowHeight="18" x14ac:dyDescent="0.55000000000000004"/>
  <cols>
    <col min="1" max="1" width="11.58203125" customWidth="1"/>
    <col min="2" max="2" width="17.58203125" customWidth="1"/>
    <col min="3" max="3" width="11.58203125" customWidth="1"/>
    <col min="4" max="4" width="6.58203125" customWidth="1"/>
    <col min="5" max="8" width="7.58203125" customWidth="1"/>
    <col min="9" max="10" width="10.58203125" customWidth="1"/>
    <col min="11" max="11" width="6.58203125" customWidth="1"/>
    <col min="12" max="13" width="6.25" customWidth="1"/>
    <col min="14" max="15" width="5.5" customWidth="1"/>
    <col min="16" max="16" width="7.33203125" customWidth="1"/>
    <col min="17" max="17" width="9.33203125" customWidth="1"/>
    <col min="18" max="18" width="7.33203125" customWidth="1"/>
    <col min="19" max="19" width="9.33203125" bestFit="1" customWidth="1"/>
    <col min="20" max="20" width="7.33203125" customWidth="1"/>
    <col min="21" max="21" width="5.08203125" customWidth="1"/>
    <col min="22" max="22" width="9.33203125" bestFit="1" customWidth="1"/>
    <col min="23" max="23" width="5.5" customWidth="1"/>
    <col min="24" max="24" width="8.25" customWidth="1"/>
    <col min="25" max="25" width="9.33203125" bestFit="1" customWidth="1"/>
    <col min="26" max="26" width="7.33203125" customWidth="1"/>
    <col min="27" max="27" width="9.33203125" bestFit="1" customWidth="1"/>
    <col min="28" max="28" width="7.33203125" customWidth="1"/>
    <col min="29" max="30" width="9.33203125" bestFit="1" customWidth="1"/>
    <col min="31" max="31" width="5.5" customWidth="1"/>
  </cols>
  <sheetData>
    <row r="2" spans="1:14" x14ac:dyDescent="0.55000000000000004">
      <c r="B2" t="s">
        <v>36</v>
      </c>
    </row>
    <row r="4" spans="1:14" x14ac:dyDescent="0.55000000000000004">
      <c r="A4" s="2" t="s">
        <v>35</v>
      </c>
      <c r="B4" s="2" t="s">
        <v>34</v>
      </c>
      <c r="C4" s="2" t="s">
        <v>7</v>
      </c>
      <c r="D4" s="2" t="s">
        <v>33</v>
      </c>
      <c r="E4" s="2" t="s">
        <v>32</v>
      </c>
      <c r="F4" s="2" t="s">
        <v>31</v>
      </c>
      <c r="G4" s="2" t="s">
        <v>30</v>
      </c>
      <c r="H4" s="2" t="s">
        <v>29</v>
      </c>
      <c r="I4" s="2" t="s">
        <v>28</v>
      </c>
      <c r="J4" s="2" t="s">
        <v>27</v>
      </c>
      <c r="K4" s="2" t="s">
        <v>26</v>
      </c>
    </row>
    <row r="5" spans="1:14" x14ac:dyDescent="0.55000000000000004">
      <c r="A5" s="3" t="s">
        <v>25</v>
      </c>
      <c r="B5" s="3" t="s">
        <v>24</v>
      </c>
      <c r="C5" s="3" t="str">
        <f>VLOOKUP(LEFT(A5,1),$A$16:$B$18,2,FALSE)</f>
        <v>デザート</v>
      </c>
      <c r="D5" s="1">
        <v>350</v>
      </c>
      <c r="E5" s="3">
        <v>193</v>
      </c>
      <c r="F5" s="3">
        <v>152</v>
      </c>
      <c r="G5" s="3">
        <v>82</v>
      </c>
      <c r="H5" s="3">
        <v>60</v>
      </c>
      <c r="I5" s="1">
        <f t="shared" ref="I5:I12" si="0">D5*SUM(E5:H5)</f>
        <v>170450</v>
      </c>
      <c r="J5" s="3">
        <f t="shared" ref="J5:J12" si="1">RANK(I5,$I$5:$I$12,0)</f>
        <v>7</v>
      </c>
      <c r="K5" s="2" t="str">
        <f t="shared" ref="K5:K12" si="2">IF(OR(I5&gt;=450000,J5&lt;=3),"賞金","")</f>
        <v/>
      </c>
      <c r="N5" s="4"/>
    </row>
    <row r="6" spans="1:14" x14ac:dyDescent="0.55000000000000004">
      <c r="A6" s="3" t="s">
        <v>23</v>
      </c>
      <c r="B6" s="3" t="s">
        <v>22</v>
      </c>
      <c r="C6" s="3" t="str">
        <f>VLOOKUP(LEFT(A6,1),$A$16:$B$18,2,FALSE)</f>
        <v>麺類</v>
      </c>
      <c r="D6" s="1">
        <v>650</v>
      </c>
      <c r="E6" s="3">
        <v>471</v>
      </c>
      <c r="F6" s="3">
        <v>472</v>
      </c>
      <c r="G6" s="3">
        <v>407</v>
      </c>
      <c r="H6" s="3">
        <v>100</v>
      </c>
      <c r="I6" s="1">
        <f t="shared" si="0"/>
        <v>942500</v>
      </c>
      <c r="J6" s="3">
        <f t="shared" si="1"/>
        <v>1</v>
      </c>
      <c r="K6" s="2" t="str">
        <f t="shared" si="2"/>
        <v>賞金</v>
      </c>
      <c r="N6" s="4"/>
    </row>
    <row r="7" spans="1:14" x14ac:dyDescent="0.55000000000000004">
      <c r="A7" s="3" t="s">
        <v>21</v>
      </c>
      <c r="B7" s="3" t="s">
        <v>20</v>
      </c>
      <c r="C7" s="3" t="str">
        <f>VLOOKUP(LEFT(A7,1),$A$16:$B$18,2,FALSE)</f>
        <v>麺類</v>
      </c>
      <c r="D7" s="1">
        <v>700</v>
      </c>
      <c r="E7" s="3">
        <v>195</v>
      </c>
      <c r="F7" s="3">
        <v>371</v>
      </c>
      <c r="G7" s="3">
        <v>273</v>
      </c>
      <c r="H7" s="3">
        <v>100</v>
      </c>
      <c r="I7" s="1">
        <f t="shared" si="0"/>
        <v>657300</v>
      </c>
      <c r="J7" s="3">
        <f t="shared" si="1"/>
        <v>2</v>
      </c>
      <c r="K7" s="2" t="str">
        <f t="shared" si="2"/>
        <v>賞金</v>
      </c>
      <c r="N7" s="4"/>
    </row>
    <row r="8" spans="1:14" x14ac:dyDescent="0.55000000000000004">
      <c r="A8" s="3" t="s">
        <v>19</v>
      </c>
      <c r="B8" s="3" t="s">
        <v>18</v>
      </c>
      <c r="C8" s="3" t="str">
        <f>VLOOKUP(LEFT(A8,1),$A$16:$B$18,2,FALSE)</f>
        <v>デザート</v>
      </c>
      <c r="D8" s="1">
        <v>650</v>
      </c>
      <c r="E8" s="3">
        <v>283</v>
      </c>
      <c r="F8" s="3">
        <v>35</v>
      </c>
      <c r="G8" s="3">
        <v>259</v>
      </c>
      <c r="H8" s="3">
        <v>351</v>
      </c>
      <c r="I8" s="1">
        <f t="shared" si="0"/>
        <v>603200</v>
      </c>
      <c r="J8" s="3">
        <f t="shared" si="1"/>
        <v>3</v>
      </c>
      <c r="K8" s="2" t="str">
        <f t="shared" si="2"/>
        <v>賞金</v>
      </c>
      <c r="N8" s="4"/>
    </row>
    <row r="9" spans="1:14" x14ac:dyDescent="0.55000000000000004">
      <c r="A9" s="3" t="s">
        <v>17</v>
      </c>
      <c r="B9" s="3" t="s">
        <v>16</v>
      </c>
      <c r="C9" s="3" t="str">
        <f>VLOOKUP(LEFT(A9,1),$A$16:$B$18,2,FALSE)</f>
        <v>肉料理</v>
      </c>
      <c r="D9" s="1">
        <v>450</v>
      </c>
      <c r="E9" s="3">
        <v>471</v>
      </c>
      <c r="F9" s="3">
        <v>173</v>
      </c>
      <c r="G9" s="3">
        <v>163</v>
      </c>
      <c r="H9" s="3">
        <v>195</v>
      </c>
      <c r="I9" s="1">
        <f t="shared" si="0"/>
        <v>450900</v>
      </c>
      <c r="J9" s="3">
        <f t="shared" si="1"/>
        <v>4</v>
      </c>
      <c r="K9" s="2" t="str">
        <f t="shared" si="2"/>
        <v>賞金</v>
      </c>
      <c r="N9" s="4"/>
    </row>
    <row r="10" spans="1:14" x14ac:dyDescent="0.55000000000000004">
      <c r="A10" s="3" t="s">
        <v>15</v>
      </c>
      <c r="B10" s="3" t="s">
        <v>14</v>
      </c>
      <c r="C10" s="3" t="str">
        <f>VLOOKUP(LEFT(A10,1),$A$16:$B$18,2,FALSE)</f>
        <v>デザート</v>
      </c>
      <c r="D10" s="1">
        <v>150</v>
      </c>
      <c r="E10" s="3">
        <v>274</v>
      </c>
      <c r="F10" s="3">
        <v>472</v>
      </c>
      <c r="G10" s="3">
        <v>264</v>
      </c>
      <c r="H10" s="3">
        <v>265</v>
      </c>
      <c r="I10" s="1">
        <f t="shared" si="0"/>
        <v>191250</v>
      </c>
      <c r="J10" s="3">
        <f t="shared" si="1"/>
        <v>6</v>
      </c>
      <c r="K10" s="2" t="str">
        <f t="shared" si="2"/>
        <v/>
      </c>
      <c r="N10" s="4"/>
    </row>
    <row r="11" spans="1:14" x14ac:dyDescent="0.55000000000000004">
      <c r="A11" s="3" t="s">
        <v>13</v>
      </c>
      <c r="B11" s="3" t="s">
        <v>12</v>
      </c>
      <c r="C11" s="3" t="str">
        <f>VLOOKUP(LEFT(A11,1),$A$16:$B$18,2,FALSE)</f>
        <v>肉料理</v>
      </c>
      <c r="D11" s="1">
        <v>700</v>
      </c>
      <c r="E11" s="3">
        <v>173</v>
      </c>
      <c r="F11" s="3">
        <v>174</v>
      </c>
      <c r="G11" s="3">
        <v>67</v>
      </c>
      <c r="H11" s="3">
        <v>50</v>
      </c>
      <c r="I11" s="1">
        <f t="shared" si="0"/>
        <v>324800</v>
      </c>
      <c r="J11" s="3">
        <f t="shared" si="1"/>
        <v>5</v>
      </c>
      <c r="K11" s="2" t="str">
        <f t="shared" si="2"/>
        <v/>
      </c>
      <c r="N11" s="4"/>
    </row>
    <row r="12" spans="1:14" x14ac:dyDescent="0.55000000000000004">
      <c r="A12" s="3" t="s">
        <v>11</v>
      </c>
      <c r="B12" s="3" t="s">
        <v>10</v>
      </c>
      <c r="C12" s="3" t="str">
        <f>VLOOKUP(LEFT(A12,1),$A$16:$B$18,2,FALSE)</f>
        <v>肉料理</v>
      </c>
      <c r="D12" s="1">
        <v>750</v>
      </c>
      <c r="E12" s="3">
        <v>26</v>
      </c>
      <c r="F12" s="3">
        <v>52</v>
      </c>
      <c r="G12" s="3">
        <v>100</v>
      </c>
      <c r="H12" s="3">
        <v>40</v>
      </c>
      <c r="I12" s="1">
        <f t="shared" si="0"/>
        <v>163500</v>
      </c>
      <c r="J12" s="3">
        <f t="shared" si="1"/>
        <v>8</v>
      </c>
      <c r="K12" s="2" t="str">
        <f t="shared" si="2"/>
        <v/>
      </c>
    </row>
    <row r="13" spans="1:14" x14ac:dyDescent="0.55000000000000004">
      <c r="D13" s="5"/>
      <c r="I13" s="5"/>
      <c r="K13" s="6"/>
    </row>
    <row r="14" spans="1:14" x14ac:dyDescent="0.55000000000000004">
      <c r="A14" t="s">
        <v>9</v>
      </c>
    </row>
    <row r="15" spans="1:14" x14ac:dyDescent="0.55000000000000004">
      <c r="A15" s="2" t="s">
        <v>8</v>
      </c>
      <c r="B15" s="2" t="s">
        <v>7</v>
      </c>
      <c r="C15" s="2" t="s">
        <v>6</v>
      </c>
      <c r="D15" s="6"/>
    </row>
    <row r="16" spans="1:14" x14ac:dyDescent="0.55000000000000004">
      <c r="A16" s="3" t="s">
        <v>5</v>
      </c>
      <c r="B16" s="3" t="s">
        <v>4</v>
      </c>
      <c r="C16" s="1">
        <f>SUMIFS($I$5:$I$12,$C$5:$C$12,B16)</f>
        <v>939200</v>
      </c>
      <c r="D16" s="7"/>
    </row>
    <row r="17" spans="1:4" x14ac:dyDescent="0.55000000000000004">
      <c r="A17" s="3" t="s">
        <v>3</v>
      </c>
      <c r="B17" s="3" t="s">
        <v>2</v>
      </c>
      <c r="C17" s="1">
        <f>SUMIFS($I$5:$I$12,$C$5:$C$12,B17)</f>
        <v>1599800</v>
      </c>
      <c r="D17" s="7"/>
    </row>
    <row r="18" spans="1:4" x14ac:dyDescent="0.55000000000000004">
      <c r="A18" s="3" t="s">
        <v>1</v>
      </c>
      <c r="B18" s="3" t="s">
        <v>0</v>
      </c>
      <c r="C18" s="1">
        <f>SUMIFS($I$5:$I$12,$C$5:$C$12,B18)</f>
        <v>964900</v>
      </c>
      <c r="D18" s="7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7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2024-03-14T10:40:51Z</dcterms:created>
  <dcterms:modified xsi:type="dcterms:W3CDTF">2024-03-26T04:51:09Z</dcterms:modified>
</cp:coreProperties>
</file>